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N41" i="1" l="1"/>
  <c r="H62" i="1" l="1"/>
  <c r="O55" i="1" l="1"/>
  <c r="N15" i="1"/>
  <c r="N45" i="1" l="1"/>
  <c r="N56" i="1" s="1"/>
  <c r="M45" i="1"/>
  <c r="M49" i="1" l="1"/>
  <c r="M41" i="1"/>
  <c r="M24" i="1"/>
  <c r="M20" i="1"/>
  <c r="M15" i="1"/>
  <c r="M55" i="1" l="1"/>
  <c r="P52" i="1"/>
  <c r="P49" i="1"/>
  <c r="I15" i="1" l="1"/>
  <c r="I52" i="1"/>
  <c r="P20" i="1"/>
  <c r="I20" i="1"/>
  <c r="P45" i="1" l="1"/>
  <c r="P41" i="1"/>
  <c r="P24" i="1"/>
  <c r="P15" i="1"/>
  <c r="P55" i="1" l="1"/>
  <c r="H55" i="1"/>
  <c r="I49" i="1"/>
  <c r="I45" i="1"/>
  <c r="I41" i="1"/>
  <c r="I24" i="1"/>
  <c r="I55" i="1" l="1"/>
</calcChain>
</file>

<file path=xl/sharedStrings.xml><?xml version="1.0" encoding="utf-8"?>
<sst xmlns="http://schemas.openxmlformats.org/spreadsheetml/2006/main" count="72" uniqueCount="64">
  <si>
    <t>Наименование расходов</t>
  </si>
  <si>
    <t>Сумма с 1-ой сотки</t>
  </si>
  <si>
    <t>Обслуживание шлагбаума</t>
  </si>
  <si>
    <t>Экология</t>
  </si>
  <si>
    <t>5968 кв.м.</t>
  </si>
  <si>
    <t xml:space="preserve">Спецодежда </t>
  </si>
  <si>
    <t>По факту</t>
  </si>
  <si>
    <t>Итого:</t>
  </si>
  <si>
    <t>Содержание электросетей</t>
  </si>
  <si>
    <t>Оплата общего потребления эл/эн (ул. осв., правление, сторожка)</t>
  </si>
  <si>
    <t>Вывоз и размещение мусора, аренда контейнера</t>
  </si>
  <si>
    <t>Юридические услуги</t>
  </si>
  <si>
    <t>Аренда зала, информационное оповещение (собрание)</t>
  </si>
  <si>
    <t>Аудит</t>
  </si>
  <si>
    <t>Членские взносы в ассоциацию садоводов</t>
  </si>
  <si>
    <t>Непредвиденные расходы</t>
  </si>
  <si>
    <t xml:space="preserve">Охрана ЧОП </t>
  </si>
  <si>
    <t>ФОТ по штатному расписанию</t>
  </si>
  <si>
    <t>Резервный фонд</t>
  </si>
  <si>
    <t>Компенсация при увольнении</t>
  </si>
  <si>
    <t>ЕСН 30.20%</t>
  </si>
  <si>
    <t>Налог на землю общего пользования - 10 га</t>
  </si>
  <si>
    <t>Расчет членских взносов</t>
  </si>
  <si>
    <t>Всего:</t>
  </si>
  <si>
    <t>Электронасос (эл.энергия)</t>
  </si>
  <si>
    <t>Сальдо +-</t>
  </si>
  <si>
    <t>Целевые взносы ( водопровод)</t>
  </si>
  <si>
    <t>Целевые взносы ( ЛЭП)</t>
  </si>
  <si>
    <t xml:space="preserve">Итого за 4 сотки </t>
  </si>
  <si>
    <t>Услуги банка</t>
  </si>
  <si>
    <t>Содержание, благоустройство территории</t>
  </si>
  <si>
    <t>Охрана территории</t>
  </si>
  <si>
    <t xml:space="preserve">Делопроизводство </t>
  </si>
  <si>
    <t>Дизельное топливо, масло (насос)</t>
  </si>
  <si>
    <t>Благоустройство территории СНТ</t>
  </si>
  <si>
    <t>Содержание водопровода, насоса</t>
  </si>
  <si>
    <t>Сотовая связь, интернет, почтовые расходы, обслуж. сайта</t>
  </si>
  <si>
    <t>Услуги связи , банка</t>
  </si>
  <si>
    <t>Административные расходы</t>
  </si>
  <si>
    <t>Налоги и сборы</t>
  </si>
  <si>
    <t>Потери электроэнергии , резерв на недобор по улицам ( 17, 33%)</t>
  </si>
  <si>
    <t>Канцтовары, компьют.обеспечение, отправка отчетности</t>
  </si>
  <si>
    <t>Хоз. расходы (краска, перчатки, электротовары и т.д.)</t>
  </si>
  <si>
    <t>Возмещение затрат: аммортизация автомобиля:</t>
  </si>
  <si>
    <t>*председатель 60 000; электрик 20 000; контролер, сварщик -20 000</t>
  </si>
  <si>
    <t>Возмещение затрат: гсм (председатель, сварщик, электрик):</t>
  </si>
  <si>
    <t>*председатель 100 000; электрик 30 000; контролер, сварщик -30 000</t>
  </si>
  <si>
    <t>2022 год</t>
  </si>
  <si>
    <t>Лицензирование скважины</t>
  </si>
  <si>
    <t>Чистка снега зимой ( 8 уборок, 1 уб.- 20000 руб)</t>
  </si>
  <si>
    <t>За 4 сотки</t>
  </si>
  <si>
    <t>Сумма членских взносов 2023 год</t>
  </si>
  <si>
    <r>
      <t>О</t>
    </r>
    <r>
      <rPr>
        <b/>
        <i/>
        <sz val="11"/>
        <color theme="1"/>
        <rFont val="Calibri"/>
        <family val="2"/>
        <charset val="204"/>
        <scheme val="minor"/>
      </rPr>
      <t>бщая сумма за 1 сотку составляет     2 553 руб.</t>
    </r>
  </si>
  <si>
    <t>Общая сумма за 4 сотки составляет          10 212 руб.</t>
  </si>
  <si>
    <t>*450</t>
  </si>
  <si>
    <t>*86000</t>
  </si>
  <si>
    <t>*5275</t>
  </si>
  <si>
    <t>*861234</t>
  </si>
  <si>
    <t>*11140</t>
  </si>
  <si>
    <t>*11307</t>
  </si>
  <si>
    <t>*4768</t>
  </si>
  <si>
    <t xml:space="preserve">                                                                   Отчет по выполнению сметы в 2022 году</t>
  </si>
  <si>
    <t>Приложение №2</t>
  </si>
  <si>
    <t>Предварительная смета  прихода и расхода СНТ "Весна-2"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</si>
</sst>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3" tint="0.5999938962981048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3" fontId="0" fillId="0" borderId="1" xfId="0" applyNumberFormat="1" applyBorder="1"/>
    <xf numFmtId="0" fontId="1" fillId="0" borderId="8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7" xfId="0" applyFont="1" applyBorder="1"/>
    <xf numFmtId="3" fontId="0" fillId="2" borderId="1" xfId="0" applyNumberFormat="1" applyFill="1" applyBorder="1"/>
    <xf numFmtId="3" fontId="1" fillId="0" borderId="1" xfId="0" applyNumberFormat="1" applyFont="1" applyBorder="1"/>
    <xf numFmtId="3" fontId="1" fillId="0" borderId="9" xfId="0" applyNumberFormat="1" applyFont="1" applyBorder="1"/>
    <xf numFmtId="3" fontId="1" fillId="0" borderId="0" xfId="0" applyNumberFormat="1" applyFont="1" applyBorder="1"/>
    <xf numFmtId="0" fontId="1" fillId="0" borderId="0" xfId="0" applyFont="1"/>
    <xf numFmtId="3" fontId="0" fillId="2" borderId="10" xfId="0" applyNumberFormat="1" applyFill="1" applyBorder="1"/>
    <xf numFmtId="0" fontId="1" fillId="0" borderId="5" xfId="0" applyFont="1" applyBorder="1"/>
    <xf numFmtId="0" fontId="1" fillId="0" borderId="3" xfId="0" applyFont="1" applyBorder="1"/>
    <xf numFmtId="0" fontId="1" fillId="0" borderId="0" xfId="0" applyFont="1" applyBorder="1"/>
    <xf numFmtId="3" fontId="1" fillId="2" borderId="1" xfId="0" applyNumberFormat="1" applyFont="1" applyFill="1" applyBorder="1"/>
    <xf numFmtId="3" fontId="1" fillId="2" borderId="10" xfId="0" applyNumberFormat="1" applyFont="1" applyFill="1" applyBorder="1"/>
    <xf numFmtId="3" fontId="2" fillId="0" borderId="1" xfId="0" applyNumberFormat="1" applyFont="1" applyBorder="1"/>
    <xf numFmtId="4" fontId="0" fillId="0" borderId="0" xfId="0" applyNumberFormat="1"/>
    <xf numFmtId="0" fontId="1" fillId="0" borderId="11" xfId="0" applyFont="1" applyBorder="1" applyAlignment="1">
      <alignment wrapText="1"/>
    </xf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1" fillId="0" borderId="12" xfId="0" applyFont="1" applyBorder="1" applyAlignment="1">
      <alignment wrapText="1"/>
    </xf>
    <xf numFmtId="0" fontId="1" fillId="0" borderId="15" xfId="0" applyFont="1" applyBorder="1"/>
    <xf numFmtId="3" fontId="1" fillId="0" borderId="16" xfId="0" applyNumberFormat="1" applyFont="1" applyBorder="1"/>
    <xf numFmtId="0" fontId="1" fillId="0" borderId="17" xfId="0" applyFont="1" applyBorder="1"/>
    <xf numFmtId="3" fontId="0" fillId="0" borderId="18" xfId="0" applyNumberFormat="1" applyBorder="1"/>
    <xf numFmtId="3" fontId="0" fillId="0" borderId="19" xfId="0" applyNumberFormat="1" applyBorder="1"/>
    <xf numFmtId="0" fontId="0" fillId="0" borderId="18" xfId="0" applyBorder="1"/>
    <xf numFmtId="3" fontId="0" fillId="2" borderId="19" xfId="0" applyNumberFormat="1" applyFill="1" applyBorder="1"/>
    <xf numFmtId="3" fontId="1" fillId="0" borderId="19" xfId="0" applyNumberFormat="1" applyFont="1" applyBorder="1"/>
    <xf numFmtId="0" fontId="0" fillId="0" borderId="19" xfId="0" applyBorder="1"/>
    <xf numFmtId="0" fontId="0" fillId="0" borderId="20" xfId="0" applyBorder="1"/>
    <xf numFmtId="3" fontId="1" fillId="2" borderId="19" xfId="0" applyNumberFormat="1" applyFont="1" applyFill="1" applyBorder="1"/>
    <xf numFmtId="3" fontId="0" fillId="2" borderId="21" xfId="0" applyNumberFormat="1" applyFill="1" applyBorder="1"/>
    <xf numFmtId="3" fontId="1" fillId="2" borderId="21" xfId="0" applyNumberFormat="1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3" fontId="1" fillId="0" borderId="26" xfId="0" applyNumberFormat="1" applyFont="1" applyBorder="1"/>
    <xf numFmtId="0" fontId="1" fillId="0" borderId="4" xfId="0" applyFont="1" applyBorder="1"/>
    <xf numFmtId="0" fontId="1" fillId="0" borderId="18" xfId="0" applyFont="1" applyBorder="1"/>
    <xf numFmtId="0" fontId="2" fillId="0" borderId="7" xfId="0" applyFont="1" applyBorder="1"/>
    <xf numFmtId="0" fontId="2" fillId="0" borderId="8" xfId="0" applyFont="1" applyBorder="1"/>
    <xf numFmtId="3" fontId="1" fillId="0" borderId="0" xfId="0" applyNumberFormat="1" applyFont="1"/>
    <xf numFmtId="0" fontId="3" fillId="0" borderId="0" xfId="0" applyFont="1"/>
    <xf numFmtId="0" fontId="4" fillId="0" borderId="0" xfId="0" applyFont="1" applyBorder="1"/>
    <xf numFmtId="0" fontId="4" fillId="0" borderId="4" xfId="0" applyFont="1" applyBorder="1"/>
    <xf numFmtId="0" fontId="5" fillId="0" borderId="0" xfId="0" applyFont="1" applyBorder="1"/>
    <xf numFmtId="0" fontId="5" fillId="0" borderId="4" xfId="0" applyFont="1" applyBorder="1"/>
    <xf numFmtId="3" fontId="6" fillId="2" borderId="1" xfId="0" applyNumberFormat="1" applyFont="1" applyFill="1" applyBorder="1"/>
    <xf numFmtId="0" fontId="6" fillId="0" borderId="0" xfId="0" applyFont="1" applyBorder="1"/>
    <xf numFmtId="0" fontId="6" fillId="0" borderId="4" xfId="0" applyFont="1" applyBorder="1"/>
    <xf numFmtId="3" fontId="6" fillId="0" borderId="1" xfId="0" applyNumberFormat="1" applyFont="1" applyBorder="1"/>
    <xf numFmtId="3" fontId="2" fillId="0" borderId="18" xfId="0" applyNumberFormat="1" applyFont="1" applyBorder="1"/>
    <xf numFmtId="0" fontId="2" fillId="0" borderId="18" xfId="0" applyFont="1" applyBorder="1"/>
    <xf numFmtId="3" fontId="2" fillId="2" borderId="1" xfId="0" applyNumberFormat="1" applyFont="1" applyFill="1" applyBorder="1"/>
    <xf numFmtId="3" fontId="2" fillId="0" borderId="10" xfId="0" applyNumberFormat="1" applyFont="1" applyBorder="1"/>
    <xf numFmtId="0" fontId="2" fillId="0" borderId="20" xfId="0" applyFont="1" applyBorder="1"/>
    <xf numFmtId="3" fontId="2" fillId="0" borderId="19" xfId="0" applyNumberFormat="1" applyFont="1" applyBorder="1"/>
    <xf numFmtId="3" fontId="2" fillId="2" borderId="19" xfId="0" applyNumberFormat="1" applyFont="1" applyFill="1" applyBorder="1"/>
    <xf numFmtId="0" fontId="2" fillId="0" borderId="1" xfId="0" applyFont="1" applyBorder="1"/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3" fontId="8" fillId="0" borderId="1" xfId="0" applyNumberFormat="1" applyFont="1" applyBorder="1"/>
    <xf numFmtId="0" fontId="2" fillId="0" borderId="10" xfId="0" applyFont="1" applyBorder="1"/>
    <xf numFmtId="3" fontId="2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8" fillId="2" borderId="1" xfId="0" applyNumberFormat="1" applyFont="1" applyFill="1" applyBorder="1"/>
    <xf numFmtId="3" fontId="2" fillId="0" borderId="23" xfId="0" applyNumberFormat="1" applyFont="1" applyBorder="1"/>
    <xf numFmtId="3" fontId="2" fillId="0" borderId="21" xfId="0" applyNumberFormat="1" applyFont="1" applyBorder="1"/>
    <xf numFmtId="3" fontId="2" fillId="0" borderId="19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0" borderId="1" xfId="0" applyFont="1" applyBorder="1"/>
    <xf numFmtId="3" fontId="1" fillId="0" borderId="10" xfId="0" applyNumberFormat="1" applyFont="1" applyBorder="1"/>
    <xf numFmtId="3" fontId="9" fillId="2" borderId="9" xfId="0" applyNumberFormat="1" applyFont="1" applyFill="1" applyBorder="1" applyAlignment="1">
      <alignment horizontal="right"/>
    </xf>
    <xf numFmtId="3" fontId="11" fillId="0" borderId="1" xfId="0" applyNumberFormat="1" applyFont="1" applyBorder="1"/>
    <xf numFmtId="3" fontId="0" fillId="0" borderId="0" xfId="0" applyNumberFormat="1"/>
    <xf numFmtId="3" fontId="8" fillId="0" borderId="1" xfId="0" applyNumberFormat="1" applyFont="1" applyFill="1" applyBorder="1"/>
    <xf numFmtId="3" fontId="8" fillId="0" borderId="19" xfId="0" applyNumberFormat="1" applyFont="1" applyBorder="1"/>
    <xf numFmtId="0" fontId="6" fillId="0" borderId="1" xfId="0" applyFont="1" applyBorder="1"/>
    <xf numFmtId="0" fontId="1" fillId="0" borderId="0" xfId="0" applyFont="1" applyBorder="1" applyAlignment="1"/>
    <xf numFmtId="0" fontId="1" fillId="0" borderId="28" xfId="0" applyFont="1" applyBorder="1"/>
    <xf numFmtId="0" fontId="1" fillId="0" borderId="27" xfId="0" applyFont="1" applyBorder="1"/>
    <xf numFmtId="0" fontId="0" fillId="0" borderId="9" xfId="0" applyBorder="1"/>
    <xf numFmtId="0" fontId="1" fillId="0" borderId="0" xfId="0" applyFont="1" applyFill="1" applyBorder="1"/>
    <xf numFmtId="49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workbookViewId="0">
      <selection activeCell="C3" sqref="C3"/>
    </sheetView>
  </sheetViews>
  <sheetFormatPr defaultRowHeight="15" x14ac:dyDescent="0.25"/>
  <cols>
    <col min="1" max="1" width="0.28515625" customWidth="1"/>
    <col min="6" max="6" width="24.28515625" customWidth="1"/>
    <col min="7" max="7" width="7.85546875" hidden="1" customWidth="1"/>
    <col min="8" max="8" width="7.140625" customWidth="1"/>
    <col min="9" max="9" width="9.7109375" customWidth="1"/>
    <col min="10" max="12" width="9.140625" hidden="1" customWidth="1"/>
    <col min="13" max="13" width="9.85546875" bestFit="1" customWidth="1"/>
    <col min="15" max="15" width="7.5703125" customWidth="1"/>
    <col min="16" max="16" width="9.5703125" customWidth="1"/>
  </cols>
  <sheetData>
    <row r="1" spans="2:16" x14ac:dyDescent="0.25">
      <c r="N1" t="s">
        <v>62</v>
      </c>
    </row>
    <row r="5" spans="2:16" ht="15.75" thickBot="1" x14ac:dyDescent="0.3">
      <c r="C5" s="17" t="s">
        <v>61</v>
      </c>
      <c r="D5" s="17"/>
      <c r="E5" s="17"/>
      <c r="F5" s="17" t="s">
        <v>63</v>
      </c>
      <c r="G5" t="s">
        <v>4</v>
      </c>
    </row>
    <row r="6" spans="2:16" ht="57.75" customHeight="1" x14ac:dyDescent="0.25">
      <c r="B6" s="5"/>
      <c r="C6" s="9" t="s">
        <v>0</v>
      </c>
      <c r="D6" s="9"/>
      <c r="E6" s="9"/>
      <c r="F6" s="9"/>
      <c r="G6" s="9"/>
      <c r="H6" s="26" t="s">
        <v>1</v>
      </c>
      <c r="I6" s="27" t="s">
        <v>47</v>
      </c>
      <c r="J6" s="28"/>
      <c r="K6" s="28"/>
      <c r="L6" s="29"/>
      <c r="M6" s="30" t="s">
        <v>6</v>
      </c>
      <c r="N6" s="30" t="s">
        <v>25</v>
      </c>
      <c r="O6" s="30" t="s">
        <v>1</v>
      </c>
      <c r="P6" s="31">
        <v>2023</v>
      </c>
    </row>
    <row r="7" spans="2:16" x14ac:dyDescent="0.25">
      <c r="B7" s="19" t="s">
        <v>30</v>
      </c>
      <c r="C7" s="10"/>
      <c r="D7" s="10"/>
      <c r="E7" s="10"/>
      <c r="F7" s="10"/>
      <c r="G7" s="10"/>
      <c r="H7" s="32"/>
      <c r="I7" s="11"/>
      <c r="J7" s="3"/>
      <c r="K7" s="3"/>
      <c r="L7" s="4"/>
      <c r="M7" s="11"/>
      <c r="N7" s="11"/>
      <c r="O7" s="15"/>
      <c r="P7" s="33"/>
    </row>
    <row r="8" spans="2:16" x14ac:dyDescent="0.25">
      <c r="B8" s="5" t="s">
        <v>49</v>
      </c>
      <c r="C8" s="6"/>
      <c r="D8" s="6"/>
      <c r="E8" s="6"/>
      <c r="F8" s="6"/>
      <c r="G8" s="6"/>
      <c r="H8" s="63">
        <v>20</v>
      </c>
      <c r="I8" s="24">
        <v>120000</v>
      </c>
      <c r="J8" s="21"/>
      <c r="K8" s="21"/>
      <c r="L8" s="49"/>
      <c r="M8" s="24">
        <v>114000</v>
      </c>
      <c r="N8" s="73">
        <v>6000</v>
      </c>
      <c r="O8" s="24">
        <v>27</v>
      </c>
      <c r="P8" s="68">
        <v>160000</v>
      </c>
    </row>
    <row r="9" spans="2:16" x14ac:dyDescent="0.25">
      <c r="B9" s="51" t="s">
        <v>2</v>
      </c>
      <c r="C9" s="52"/>
      <c r="D9" s="52"/>
      <c r="E9" s="52"/>
      <c r="F9" s="9"/>
      <c r="G9" s="9"/>
      <c r="H9" s="63">
        <v>25</v>
      </c>
      <c r="I9" s="24">
        <v>146600</v>
      </c>
      <c r="J9" s="21"/>
      <c r="K9" s="21"/>
      <c r="L9" s="49"/>
      <c r="M9" s="24">
        <v>147050</v>
      </c>
      <c r="N9" s="96" t="s">
        <v>54</v>
      </c>
      <c r="O9" s="24">
        <v>26</v>
      </c>
      <c r="P9" s="89">
        <v>150000</v>
      </c>
    </row>
    <row r="10" spans="2:16" x14ac:dyDescent="0.25">
      <c r="B10" s="51" t="s">
        <v>34</v>
      </c>
      <c r="C10" s="52"/>
      <c r="D10" s="52"/>
      <c r="E10" s="52"/>
      <c r="F10" s="9"/>
      <c r="G10" s="9"/>
      <c r="H10" s="64">
        <v>3</v>
      </c>
      <c r="I10" s="24">
        <v>15000</v>
      </c>
      <c r="J10" s="21"/>
      <c r="K10" s="21"/>
      <c r="L10" s="49"/>
      <c r="M10" s="24">
        <v>0</v>
      </c>
      <c r="N10" s="70">
        <v>15000</v>
      </c>
      <c r="O10" s="70">
        <v>3</v>
      </c>
      <c r="P10" s="68">
        <v>15000</v>
      </c>
    </row>
    <row r="11" spans="2:16" x14ac:dyDescent="0.25">
      <c r="B11" s="51" t="s">
        <v>3</v>
      </c>
      <c r="C11" s="52"/>
      <c r="D11" s="52"/>
      <c r="E11" s="52"/>
      <c r="F11" s="9"/>
      <c r="G11" s="9"/>
      <c r="H11" s="64">
        <v>4</v>
      </c>
      <c r="I11" s="24">
        <v>25000</v>
      </c>
      <c r="J11" s="21"/>
      <c r="K11" s="21"/>
      <c r="L11" s="49"/>
      <c r="M11" s="24">
        <v>0</v>
      </c>
      <c r="N11" s="24">
        <v>25000</v>
      </c>
      <c r="O11" s="70">
        <v>4</v>
      </c>
      <c r="P11" s="68">
        <v>25000</v>
      </c>
    </row>
    <row r="12" spans="2:16" x14ac:dyDescent="0.25">
      <c r="B12" s="5" t="s">
        <v>5</v>
      </c>
      <c r="C12" s="6"/>
      <c r="D12" s="6"/>
      <c r="E12" s="6"/>
      <c r="F12" s="6"/>
      <c r="G12" s="6"/>
      <c r="H12" s="64">
        <v>3</v>
      </c>
      <c r="I12" s="24">
        <v>15000</v>
      </c>
      <c r="J12" s="21"/>
      <c r="K12" s="21"/>
      <c r="L12" s="49"/>
      <c r="M12" s="24">
        <v>5760</v>
      </c>
      <c r="N12" s="24">
        <v>9240</v>
      </c>
      <c r="O12" s="70">
        <v>3</v>
      </c>
      <c r="P12" s="68">
        <v>15000</v>
      </c>
    </row>
    <row r="13" spans="2:16" x14ac:dyDescent="0.25">
      <c r="B13" s="5" t="s">
        <v>42</v>
      </c>
      <c r="C13" s="6"/>
      <c r="D13" s="6"/>
      <c r="E13" s="6"/>
      <c r="F13" s="6"/>
      <c r="G13" s="6"/>
      <c r="H13" s="64">
        <v>40</v>
      </c>
      <c r="I13" s="24">
        <v>240000</v>
      </c>
      <c r="J13" s="21"/>
      <c r="K13" s="21"/>
      <c r="L13" s="49"/>
      <c r="M13" s="73">
        <v>182299</v>
      </c>
      <c r="N13" s="88">
        <v>57701</v>
      </c>
      <c r="O13" s="70">
        <v>40</v>
      </c>
      <c r="P13" s="68">
        <v>240000</v>
      </c>
    </row>
    <row r="14" spans="2:16" x14ac:dyDescent="0.25">
      <c r="B14" s="5" t="s">
        <v>10</v>
      </c>
      <c r="C14" s="6"/>
      <c r="D14" s="6"/>
      <c r="E14" s="6"/>
      <c r="F14" s="6"/>
      <c r="G14" s="6"/>
      <c r="H14" s="36">
        <v>318</v>
      </c>
      <c r="I14" s="13">
        <v>1900000</v>
      </c>
      <c r="J14" s="3"/>
      <c r="K14" s="3"/>
      <c r="L14" s="4"/>
      <c r="M14" s="24">
        <v>1336517</v>
      </c>
      <c r="N14" s="78">
        <v>563483</v>
      </c>
      <c r="O14" s="70">
        <v>318</v>
      </c>
      <c r="P14" s="69">
        <v>1900000</v>
      </c>
    </row>
    <row r="15" spans="2:16" x14ac:dyDescent="0.25">
      <c r="B15" s="5"/>
      <c r="C15" s="6"/>
      <c r="D15" s="6"/>
      <c r="E15" s="9" t="s">
        <v>7</v>
      </c>
      <c r="F15" s="6"/>
      <c r="G15" s="6"/>
      <c r="H15" s="36"/>
      <c r="I15" s="14">
        <f>SUM(I8:I14)</f>
        <v>2461600</v>
      </c>
      <c r="J15" s="3"/>
      <c r="K15" s="3"/>
      <c r="L15" s="4"/>
      <c r="M15" s="14">
        <f>M14+M13+M12+M11+M10+M9+M8</f>
        <v>1785626</v>
      </c>
      <c r="N15" s="14">
        <f>N14+N13+N12+N11+N10+N8</f>
        <v>676424</v>
      </c>
      <c r="O15" s="70"/>
      <c r="P15" s="38">
        <f>SUM(P8:P14)</f>
        <v>2505000</v>
      </c>
    </row>
    <row r="16" spans="2:16" x14ac:dyDescent="0.25">
      <c r="B16" s="12" t="s">
        <v>35</v>
      </c>
      <c r="C16" s="9"/>
      <c r="D16" s="9"/>
      <c r="E16" s="9"/>
      <c r="F16" s="9"/>
      <c r="G16" s="9"/>
      <c r="H16" s="36"/>
      <c r="I16" s="7"/>
      <c r="J16" s="3"/>
      <c r="K16" s="3"/>
      <c r="L16" s="4"/>
      <c r="M16" s="70"/>
      <c r="N16" s="70"/>
      <c r="O16" s="70"/>
      <c r="P16" s="39"/>
    </row>
    <row r="17" spans="2:20" x14ac:dyDescent="0.25">
      <c r="B17" s="5" t="s">
        <v>33</v>
      </c>
      <c r="C17" s="6"/>
      <c r="D17" s="6"/>
      <c r="E17" s="6"/>
      <c r="F17" s="6"/>
      <c r="G17" s="6"/>
      <c r="H17" s="36">
        <v>50</v>
      </c>
      <c r="I17" s="8">
        <v>300000</v>
      </c>
      <c r="J17" s="3"/>
      <c r="K17" s="3"/>
      <c r="L17" s="4"/>
      <c r="M17" s="24">
        <v>199000</v>
      </c>
      <c r="N17" s="73">
        <v>101000</v>
      </c>
      <c r="O17" s="70">
        <v>34</v>
      </c>
      <c r="P17" s="68">
        <v>200000</v>
      </c>
    </row>
    <row r="18" spans="2:20" x14ac:dyDescent="0.25">
      <c r="B18" s="5" t="s">
        <v>24</v>
      </c>
      <c r="C18" s="6"/>
      <c r="D18" s="6"/>
      <c r="E18" s="6"/>
      <c r="F18" s="6"/>
      <c r="G18" s="6"/>
      <c r="H18" s="64">
        <v>9</v>
      </c>
      <c r="I18" s="65">
        <v>50000</v>
      </c>
      <c r="J18" s="21"/>
      <c r="K18" s="21"/>
      <c r="L18" s="49"/>
      <c r="M18" s="24">
        <v>136000</v>
      </c>
      <c r="N18" s="76" t="s">
        <v>55</v>
      </c>
      <c r="O18" s="70">
        <v>25</v>
      </c>
      <c r="P18" s="69">
        <v>150000</v>
      </c>
    </row>
    <row r="19" spans="2:20" x14ac:dyDescent="0.25">
      <c r="B19" s="5" t="s">
        <v>48</v>
      </c>
      <c r="C19" s="6"/>
      <c r="D19" s="6"/>
      <c r="E19" s="6"/>
      <c r="F19" s="6"/>
      <c r="G19" s="6"/>
      <c r="H19" s="64">
        <v>13</v>
      </c>
      <c r="I19" s="65">
        <v>75000</v>
      </c>
      <c r="J19" s="21"/>
      <c r="K19" s="21"/>
      <c r="L19" s="49"/>
      <c r="M19" s="24">
        <v>75000</v>
      </c>
      <c r="N19" s="65"/>
      <c r="O19" s="70"/>
      <c r="P19" s="41"/>
    </row>
    <row r="20" spans="2:20" x14ac:dyDescent="0.25">
      <c r="B20" s="5"/>
      <c r="C20" s="6"/>
      <c r="D20" s="6"/>
      <c r="E20" s="9" t="s">
        <v>7</v>
      </c>
      <c r="F20" s="6"/>
      <c r="G20" s="6"/>
      <c r="H20" s="36"/>
      <c r="I20" s="14">
        <f>I19+I18+I17</f>
        <v>425000</v>
      </c>
      <c r="J20" s="3"/>
      <c r="K20" s="3"/>
      <c r="L20" s="4"/>
      <c r="M20" s="14">
        <f>M19+M18+M17</f>
        <v>410000</v>
      </c>
      <c r="N20" s="86">
        <v>15000</v>
      </c>
      <c r="O20" s="70"/>
      <c r="P20" s="38">
        <f>P19+P18+P17</f>
        <v>350000</v>
      </c>
    </row>
    <row r="21" spans="2:20" x14ac:dyDescent="0.25">
      <c r="B21" s="12" t="s">
        <v>8</v>
      </c>
      <c r="C21" s="9"/>
      <c r="D21" s="9"/>
      <c r="E21" s="6"/>
      <c r="F21" s="6"/>
      <c r="G21" s="6"/>
      <c r="H21" s="36"/>
      <c r="I21" s="7"/>
      <c r="J21" s="3"/>
      <c r="K21" s="3"/>
      <c r="L21" s="4"/>
      <c r="M21" s="70"/>
      <c r="N21" s="70"/>
      <c r="O21" s="70"/>
      <c r="P21" s="39"/>
    </row>
    <row r="22" spans="2:20" x14ac:dyDescent="0.25">
      <c r="B22" s="5" t="s">
        <v>9</v>
      </c>
      <c r="C22" s="6"/>
      <c r="D22" s="6"/>
      <c r="E22" s="6"/>
      <c r="F22" s="6"/>
      <c r="G22" s="6"/>
      <c r="H22" s="64">
        <v>28</v>
      </c>
      <c r="I22" s="65">
        <v>170000</v>
      </c>
      <c r="J22" s="21"/>
      <c r="K22" s="21"/>
      <c r="L22" s="49"/>
      <c r="M22" s="24">
        <v>175275</v>
      </c>
      <c r="N22" s="76" t="s">
        <v>56</v>
      </c>
      <c r="O22" s="70">
        <v>32</v>
      </c>
      <c r="P22" s="69">
        <v>190000</v>
      </c>
    </row>
    <row r="23" spans="2:20" x14ac:dyDescent="0.25">
      <c r="B23" s="5" t="s">
        <v>40</v>
      </c>
      <c r="C23" s="6"/>
      <c r="D23" s="6"/>
      <c r="E23" s="6"/>
      <c r="F23" s="6"/>
      <c r="G23" s="6"/>
      <c r="H23" s="36">
        <v>218</v>
      </c>
      <c r="I23" s="13">
        <v>1300000</v>
      </c>
      <c r="J23" s="3"/>
      <c r="K23" s="3"/>
      <c r="L23" s="4"/>
      <c r="M23" s="73">
        <v>2161234</v>
      </c>
      <c r="N23" s="97" t="s">
        <v>57</v>
      </c>
      <c r="O23" s="70">
        <v>251</v>
      </c>
      <c r="P23" s="37">
        <v>1500000</v>
      </c>
    </row>
    <row r="24" spans="2:20" x14ac:dyDescent="0.25">
      <c r="B24" s="5"/>
      <c r="C24" s="6"/>
      <c r="D24" s="6"/>
      <c r="E24" s="9" t="s">
        <v>7</v>
      </c>
      <c r="F24" s="6"/>
      <c r="G24" s="6"/>
      <c r="H24" s="36"/>
      <c r="I24" s="14">
        <f>SUM(I22:I23)</f>
        <v>1470000</v>
      </c>
      <c r="J24" s="3"/>
      <c r="K24" s="3"/>
      <c r="L24" s="4"/>
      <c r="M24" s="14">
        <f>M23+M22</f>
        <v>2336509</v>
      </c>
      <c r="N24" s="24"/>
      <c r="O24" s="70"/>
      <c r="P24" s="38">
        <f>SUM(P22:P23)</f>
        <v>1690000</v>
      </c>
    </row>
    <row r="25" spans="2:20" x14ac:dyDescent="0.25">
      <c r="B25" s="12" t="s">
        <v>32</v>
      </c>
      <c r="C25" s="6"/>
      <c r="D25" s="6"/>
      <c r="E25" s="6"/>
      <c r="F25" s="6"/>
      <c r="G25" s="6"/>
      <c r="H25" s="36"/>
      <c r="I25" s="7"/>
      <c r="J25" s="3"/>
      <c r="K25" s="3"/>
      <c r="L25" s="4"/>
      <c r="M25" s="70"/>
      <c r="N25" s="70"/>
      <c r="O25" s="70"/>
      <c r="P25" s="39"/>
    </row>
    <row r="26" spans="2:20" x14ac:dyDescent="0.25">
      <c r="B26" s="5" t="s">
        <v>41</v>
      </c>
      <c r="C26" s="6"/>
      <c r="D26" s="6"/>
      <c r="E26" s="6"/>
      <c r="F26" s="6"/>
      <c r="G26" s="6"/>
      <c r="H26" s="64">
        <v>9</v>
      </c>
      <c r="I26" s="24">
        <v>50000</v>
      </c>
      <c r="J26" s="21"/>
      <c r="K26" s="21"/>
      <c r="L26" s="49"/>
      <c r="M26" s="24">
        <v>31444</v>
      </c>
      <c r="N26" s="72">
        <v>18556</v>
      </c>
      <c r="O26" s="70">
        <v>9</v>
      </c>
      <c r="P26" s="68">
        <v>50000</v>
      </c>
    </row>
    <row r="27" spans="2:20" x14ac:dyDescent="0.25">
      <c r="B27" s="5"/>
      <c r="C27" s="6"/>
      <c r="D27" s="6"/>
      <c r="E27" s="9" t="s">
        <v>7</v>
      </c>
      <c r="F27" s="6"/>
      <c r="G27" s="6"/>
      <c r="H27" s="36"/>
      <c r="I27" s="14">
        <v>50000</v>
      </c>
      <c r="J27" s="3"/>
      <c r="K27" s="3"/>
      <c r="L27" s="4"/>
      <c r="M27" s="14">
        <v>31444</v>
      </c>
      <c r="N27" s="14">
        <v>18556</v>
      </c>
      <c r="O27" s="70"/>
      <c r="P27" s="38">
        <v>50000</v>
      </c>
    </row>
    <row r="28" spans="2:20" x14ac:dyDescent="0.25">
      <c r="B28" s="12" t="s">
        <v>38</v>
      </c>
      <c r="C28" s="9"/>
      <c r="D28" s="9"/>
      <c r="E28" s="6"/>
      <c r="F28" s="6"/>
      <c r="G28" s="6"/>
      <c r="H28" s="36"/>
      <c r="I28" s="8"/>
      <c r="J28" s="3"/>
      <c r="K28" s="3"/>
      <c r="L28" s="4"/>
      <c r="M28" s="24"/>
      <c r="N28" s="24"/>
      <c r="O28" s="70"/>
      <c r="P28" s="35"/>
    </row>
    <row r="29" spans="2:20" x14ac:dyDescent="0.25">
      <c r="B29" s="5" t="s">
        <v>17</v>
      </c>
      <c r="C29" s="6"/>
      <c r="D29" s="6"/>
      <c r="E29" s="6"/>
      <c r="F29" s="6"/>
      <c r="G29" s="6"/>
      <c r="H29" s="36">
        <v>490</v>
      </c>
      <c r="I29" s="62">
        <v>2922700</v>
      </c>
      <c r="J29" s="57"/>
      <c r="K29" s="57"/>
      <c r="L29" s="58"/>
      <c r="M29" s="73">
        <v>2637791</v>
      </c>
      <c r="N29" s="65">
        <v>284909</v>
      </c>
      <c r="O29" s="70">
        <v>519</v>
      </c>
      <c r="P29" s="68">
        <v>3097500</v>
      </c>
      <c r="T29" s="54"/>
    </row>
    <row r="30" spans="2:20" x14ac:dyDescent="0.25">
      <c r="B30" s="12" t="s">
        <v>18</v>
      </c>
      <c r="C30" s="9"/>
      <c r="D30" s="9"/>
      <c r="E30" s="9"/>
      <c r="F30" s="9"/>
      <c r="G30" s="9"/>
      <c r="H30" s="64">
        <v>6</v>
      </c>
      <c r="I30" s="24">
        <v>35000</v>
      </c>
      <c r="J30" s="21"/>
      <c r="K30" s="21"/>
      <c r="L30" s="49"/>
      <c r="M30" s="24">
        <v>0</v>
      </c>
      <c r="N30" s="24">
        <v>35000</v>
      </c>
      <c r="O30" s="70">
        <v>6</v>
      </c>
      <c r="P30" s="68">
        <v>35000</v>
      </c>
    </row>
    <row r="31" spans="2:20" x14ac:dyDescent="0.25">
      <c r="B31" s="2" t="s">
        <v>19</v>
      </c>
      <c r="C31" s="3"/>
      <c r="D31" s="3"/>
      <c r="E31" s="3"/>
      <c r="F31" s="3"/>
      <c r="G31" s="3"/>
      <c r="H31" s="67">
        <v>7</v>
      </c>
      <c r="I31" s="66">
        <v>40000</v>
      </c>
      <c r="J31" s="21"/>
      <c r="K31" s="21"/>
      <c r="L31" s="49"/>
      <c r="M31" s="66">
        <v>4722</v>
      </c>
      <c r="N31" s="66">
        <v>35278</v>
      </c>
      <c r="O31" s="74">
        <v>7</v>
      </c>
      <c r="P31" s="80">
        <v>40000</v>
      </c>
    </row>
    <row r="32" spans="2:20" x14ac:dyDescent="0.25">
      <c r="B32" s="5" t="s">
        <v>43</v>
      </c>
      <c r="C32" s="6"/>
      <c r="D32" s="6"/>
      <c r="E32" s="6"/>
      <c r="F32" s="6"/>
      <c r="G32" s="6"/>
      <c r="H32" s="64">
        <v>17</v>
      </c>
      <c r="I32" s="24">
        <v>100000</v>
      </c>
      <c r="J32" s="21"/>
      <c r="K32" s="21"/>
      <c r="L32" s="49"/>
      <c r="M32" s="24">
        <v>80000</v>
      </c>
      <c r="N32" s="24">
        <v>20000</v>
      </c>
      <c r="O32" s="70">
        <v>17</v>
      </c>
      <c r="P32" s="68">
        <v>100000</v>
      </c>
    </row>
    <row r="33" spans="2:19" x14ac:dyDescent="0.25">
      <c r="B33" s="5" t="s">
        <v>44</v>
      </c>
      <c r="C33" s="6"/>
      <c r="D33" s="6"/>
      <c r="E33" s="6"/>
      <c r="F33" s="6"/>
      <c r="G33" s="6"/>
      <c r="H33" s="36"/>
      <c r="I33" s="8"/>
      <c r="J33" s="3"/>
      <c r="K33" s="3"/>
      <c r="L33" s="4"/>
      <c r="M33" s="24"/>
      <c r="N33" s="24"/>
      <c r="O33" s="70"/>
      <c r="P33" s="68"/>
    </row>
    <row r="34" spans="2:19" x14ac:dyDescent="0.25">
      <c r="B34" s="5" t="s">
        <v>45</v>
      </c>
      <c r="C34" s="6"/>
      <c r="D34" s="6"/>
      <c r="E34" s="6"/>
      <c r="F34" s="6"/>
      <c r="G34" s="6"/>
      <c r="H34" s="36">
        <v>28</v>
      </c>
      <c r="I34" s="59">
        <v>170000</v>
      </c>
      <c r="J34" s="60"/>
      <c r="K34" s="60"/>
      <c r="L34" s="61"/>
      <c r="M34" s="73">
        <v>150000</v>
      </c>
      <c r="N34" s="24">
        <v>20000</v>
      </c>
      <c r="O34" s="70">
        <v>28</v>
      </c>
      <c r="P34" s="69">
        <v>170000</v>
      </c>
    </row>
    <row r="35" spans="2:19" x14ac:dyDescent="0.25">
      <c r="B35" s="5" t="s">
        <v>46</v>
      </c>
      <c r="C35" s="6"/>
      <c r="D35" s="6"/>
      <c r="E35" s="6"/>
      <c r="F35" s="6"/>
      <c r="G35" s="6"/>
      <c r="H35" s="36"/>
      <c r="I35" s="13"/>
      <c r="J35" s="3"/>
      <c r="K35" s="3"/>
      <c r="L35" s="4"/>
      <c r="M35" s="24"/>
      <c r="N35" s="24"/>
      <c r="O35" s="70"/>
      <c r="P35" s="69"/>
      <c r="S35" s="25"/>
    </row>
    <row r="36" spans="2:19" x14ac:dyDescent="0.25">
      <c r="B36" s="5" t="s">
        <v>11</v>
      </c>
      <c r="C36" s="6"/>
      <c r="D36" s="6"/>
      <c r="E36" s="6"/>
      <c r="F36" s="6"/>
      <c r="G36" s="6"/>
      <c r="H36" s="64">
        <v>34</v>
      </c>
      <c r="I36" s="24">
        <v>200000</v>
      </c>
      <c r="J36" s="21"/>
      <c r="K36" s="21"/>
      <c r="L36" s="49"/>
      <c r="M36" s="24">
        <v>211140</v>
      </c>
      <c r="N36" s="98" t="s">
        <v>58</v>
      </c>
      <c r="O36" s="70">
        <v>42</v>
      </c>
      <c r="P36" s="68">
        <v>250000</v>
      </c>
    </row>
    <row r="37" spans="2:19" x14ac:dyDescent="0.25">
      <c r="B37" s="5" t="s">
        <v>12</v>
      </c>
      <c r="C37" s="6"/>
      <c r="D37" s="6"/>
      <c r="E37" s="6"/>
      <c r="F37" s="6"/>
      <c r="G37" s="6"/>
      <c r="H37" s="64">
        <v>14</v>
      </c>
      <c r="I37" s="24">
        <v>80000</v>
      </c>
      <c r="J37" s="21"/>
      <c r="K37" s="21"/>
      <c r="L37" s="49"/>
      <c r="M37" s="24">
        <v>65701</v>
      </c>
      <c r="N37" s="24">
        <v>14299</v>
      </c>
      <c r="O37" s="70">
        <v>14</v>
      </c>
      <c r="P37" s="68">
        <v>80000</v>
      </c>
    </row>
    <row r="38" spans="2:19" x14ac:dyDescent="0.25">
      <c r="B38" s="5" t="s">
        <v>13</v>
      </c>
      <c r="C38" s="6"/>
      <c r="D38" s="6"/>
      <c r="E38" s="6"/>
      <c r="F38" s="6"/>
      <c r="G38" s="6"/>
      <c r="H38" s="64">
        <v>6</v>
      </c>
      <c r="I38" s="65">
        <v>35000</v>
      </c>
      <c r="J38" s="21"/>
      <c r="K38" s="21"/>
      <c r="L38" s="49"/>
      <c r="M38" s="24">
        <v>35000</v>
      </c>
      <c r="N38" s="65"/>
      <c r="O38" s="70">
        <v>6</v>
      </c>
      <c r="P38" s="69">
        <v>35000</v>
      </c>
    </row>
    <row r="39" spans="2:19" x14ac:dyDescent="0.25">
      <c r="B39" s="5" t="s">
        <v>14</v>
      </c>
      <c r="C39" s="6"/>
      <c r="D39" s="6"/>
      <c r="E39" s="6"/>
      <c r="F39" s="6"/>
      <c r="G39" s="6"/>
      <c r="H39" s="64">
        <v>6</v>
      </c>
      <c r="I39" s="24">
        <v>35000</v>
      </c>
      <c r="J39" s="21"/>
      <c r="K39" s="21"/>
      <c r="L39" s="49"/>
      <c r="M39" s="75">
        <v>10000</v>
      </c>
      <c r="N39" s="24">
        <v>25000</v>
      </c>
      <c r="O39" s="70">
        <v>6</v>
      </c>
      <c r="P39" s="68">
        <v>35000</v>
      </c>
    </row>
    <row r="40" spans="2:19" x14ac:dyDescent="0.25">
      <c r="B40" s="5" t="s">
        <v>15</v>
      </c>
      <c r="C40" s="6"/>
      <c r="D40" s="6"/>
      <c r="E40" s="6"/>
      <c r="F40" s="6"/>
      <c r="G40" s="6"/>
      <c r="H40" s="64">
        <v>34</v>
      </c>
      <c r="I40" s="65">
        <v>200000</v>
      </c>
      <c r="J40" s="21"/>
      <c r="K40" s="21"/>
      <c r="L40" s="49"/>
      <c r="M40" s="24">
        <v>199331</v>
      </c>
      <c r="N40" s="100">
        <v>669</v>
      </c>
      <c r="O40" s="70">
        <v>34</v>
      </c>
      <c r="P40" s="69">
        <v>200000</v>
      </c>
    </row>
    <row r="41" spans="2:19" x14ac:dyDescent="0.25">
      <c r="B41" s="5"/>
      <c r="C41" s="6"/>
      <c r="D41" s="6"/>
      <c r="E41" s="9" t="s">
        <v>7</v>
      </c>
      <c r="F41" s="6"/>
      <c r="G41" s="6"/>
      <c r="H41" s="36"/>
      <c r="I41" s="22">
        <f>SUM(I29:I40)</f>
        <v>3817700</v>
      </c>
      <c r="J41" s="3"/>
      <c r="K41" s="3"/>
      <c r="L41" s="4"/>
      <c r="M41" s="14">
        <f>M40+M39+M38+M37+M36+M34+M32+M31+M30+M29</f>
        <v>3393685</v>
      </c>
      <c r="N41" s="82">
        <f>N40+N39+N37+N34+N32+N31+N30+N29</f>
        <v>435155</v>
      </c>
      <c r="O41" s="70"/>
      <c r="P41" s="41">
        <f>SUM(P29:P40)</f>
        <v>4042500</v>
      </c>
    </row>
    <row r="42" spans="2:19" x14ac:dyDescent="0.25">
      <c r="B42" s="20" t="s">
        <v>39</v>
      </c>
      <c r="C42" s="3"/>
      <c r="D42" s="3"/>
      <c r="E42" s="3"/>
      <c r="F42" s="3"/>
      <c r="G42" s="3"/>
      <c r="H42" s="40"/>
      <c r="I42" s="18"/>
      <c r="J42" s="3"/>
      <c r="K42" s="3"/>
      <c r="L42" s="4"/>
      <c r="M42" s="66"/>
      <c r="N42" s="77"/>
      <c r="O42" s="74"/>
      <c r="P42" s="42"/>
    </row>
    <row r="43" spans="2:19" x14ac:dyDescent="0.25">
      <c r="B43" s="5" t="s">
        <v>20</v>
      </c>
      <c r="C43" s="6"/>
      <c r="D43" s="6"/>
      <c r="E43" s="6"/>
      <c r="F43" s="6"/>
      <c r="G43" s="6"/>
      <c r="H43" s="36">
        <v>148</v>
      </c>
      <c r="I43" s="59">
        <v>882655</v>
      </c>
      <c r="J43" s="55"/>
      <c r="K43" s="55"/>
      <c r="L43" s="56"/>
      <c r="M43" s="24">
        <v>796613</v>
      </c>
      <c r="N43" s="78">
        <v>86042</v>
      </c>
      <c r="O43" s="70">
        <v>157</v>
      </c>
      <c r="P43" s="69">
        <v>935445</v>
      </c>
    </row>
    <row r="44" spans="2:19" x14ac:dyDescent="0.25">
      <c r="B44" s="5" t="s">
        <v>21</v>
      </c>
      <c r="C44" s="6"/>
      <c r="D44" s="6"/>
      <c r="E44" s="6"/>
      <c r="F44" s="6"/>
      <c r="G44" s="6"/>
      <c r="H44" s="50">
        <v>0</v>
      </c>
      <c r="I44" s="14">
        <v>0</v>
      </c>
      <c r="J44" s="21"/>
      <c r="K44" s="21"/>
      <c r="L44" s="49"/>
      <c r="M44" s="24"/>
      <c r="N44" s="24">
        <v>0</v>
      </c>
      <c r="O44" s="70">
        <v>0</v>
      </c>
      <c r="P44" s="68">
        <v>0</v>
      </c>
    </row>
    <row r="45" spans="2:19" x14ac:dyDescent="0.25">
      <c r="B45" s="5"/>
      <c r="C45" s="6"/>
      <c r="D45" s="6"/>
      <c r="E45" s="9" t="s">
        <v>7</v>
      </c>
      <c r="F45" s="6"/>
      <c r="G45" s="6"/>
      <c r="H45" s="36"/>
      <c r="I45" s="14">
        <f>SUM(I43:I44)</f>
        <v>882655</v>
      </c>
      <c r="J45" s="3"/>
      <c r="K45" s="3"/>
      <c r="L45" s="4"/>
      <c r="M45" s="14">
        <f>M44+M43</f>
        <v>796613</v>
      </c>
      <c r="N45" s="14">
        <f>N44+N43</f>
        <v>86042</v>
      </c>
      <c r="O45" s="70"/>
      <c r="P45" s="38">
        <f>SUM(P43:P44)</f>
        <v>935445</v>
      </c>
    </row>
    <row r="46" spans="2:19" x14ac:dyDescent="0.25">
      <c r="B46" s="12" t="s">
        <v>37</v>
      </c>
      <c r="C46" s="6"/>
      <c r="D46" s="6"/>
      <c r="E46" s="6"/>
      <c r="F46" s="6"/>
      <c r="G46" s="6"/>
      <c r="H46" s="36"/>
      <c r="I46" s="13"/>
      <c r="J46" s="3"/>
      <c r="K46" s="3"/>
      <c r="L46" s="4"/>
      <c r="M46" s="24"/>
      <c r="N46" s="71"/>
      <c r="O46" s="70"/>
      <c r="P46" s="69"/>
    </row>
    <row r="47" spans="2:19" x14ac:dyDescent="0.25">
      <c r="B47" s="5" t="s">
        <v>36</v>
      </c>
      <c r="C47" s="6"/>
      <c r="D47" s="6"/>
      <c r="E47" s="6"/>
      <c r="F47" s="6"/>
      <c r="G47" s="6"/>
      <c r="H47" s="50">
        <v>4</v>
      </c>
      <c r="I47" s="24">
        <v>25000</v>
      </c>
      <c r="J47" s="21"/>
      <c r="K47" s="21"/>
      <c r="L47" s="49"/>
      <c r="M47" s="24">
        <v>15000</v>
      </c>
      <c r="N47" s="72">
        <v>10000</v>
      </c>
      <c r="O47" s="70">
        <v>4</v>
      </c>
      <c r="P47" s="68">
        <v>25000</v>
      </c>
    </row>
    <row r="48" spans="2:19" x14ac:dyDescent="0.25">
      <c r="B48" s="5" t="s">
        <v>29</v>
      </c>
      <c r="C48" s="6"/>
      <c r="D48" s="6"/>
      <c r="E48" s="6"/>
      <c r="F48" s="6"/>
      <c r="G48" s="6"/>
      <c r="H48" s="36">
        <v>8</v>
      </c>
      <c r="I48" s="62">
        <v>45000</v>
      </c>
      <c r="J48" s="55"/>
      <c r="K48" s="55"/>
      <c r="L48" s="56"/>
      <c r="M48" s="73">
        <v>56307</v>
      </c>
      <c r="N48" s="99" t="s">
        <v>59</v>
      </c>
      <c r="O48" s="70">
        <v>10</v>
      </c>
      <c r="P48" s="35">
        <v>58000</v>
      </c>
    </row>
    <row r="49" spans="1:17" x14ac:dyDescent="0.25">
      <c r="B49" s="2"/>
      <c r="C49" s="3"/>
      <c r="D49" s="3"/>
      <c r="E49" s="21" t="s">
        <v>7</v>
      </c>
      <c r="F49" s="3"/>
      <c r="G49" s="3"/>
      <c r="H49" s="40"/>
      <c r="I49" s="23">
        <f>SUM(I47:I48)</f>
        <v>70000</v>
      </c>
      <c r="J49" s="3"/>
      <c r="K49" s="3"/>
      <c r="L49" s="4"/>
      <c r="M49" s="84">
        <f>M48+M47</f>
        <v>71307</v>
      </c>
      <c r="N49" s="85" t="s">
        <v>60</v>
      </c>
      <c r="O49" s="74"/>
      <c r="P49" s="43">
        <f>P48+P47</f>
        <v>83000</v>
      </c>
    </row>
    <row r="50" spans="1:17" x14ac:dyDescent="0.25">
      <c r="B50" s="12" t="s">
        <v>31</v>
      </c>
      <c r="C50" s="9"/>
      <c r="D50" s="9"/>
      <c r="E50" s="6"/>
      <c r="F50" s="6"/>
      <c r="G50" s="6"/>
      <c r="H50" s="36"/>
      <c r="I50" s="7"/>
      <c r="J50" s="3"/>
      <c r="K50" s="3"/>
      <c r="L50" s="4"/>
      <c r="M50" s="70"/>
      <c r="N50" s="70"/>
      <c r="O50" s="70"/>
      <c r="P50" s="39"/>
    </row>
    <row r="51" spans="1:17" x14ac:dyDescent="0.25">
      <c r="B51" s="5" t="s">
        <v>16</v>
      </c>
      <c r="C51" s="6"/>
      <c r="D51" s="6"/>
      <c r="E51" s="6"/>
      <c r="F51" s="6"/>
      <c r="G51" s="6"/>
      <c r="H51" s="64">
        <v>191</v>
      </c>
      <c r="I51" s="24">
        <v>1140000</v>
      </c>
      <c r="J51" s="21"/>
      <c r="K51" s="21"/>
      <c r="L51" s="49"/>
      <c r="M51" s="24">
        <v>1130000</v>
      </c>
      <c r="N51" s="24">
        <v>0</v>
      </c>
      <c r="O51" s="70">
        <v>205</v>
      </c>
      <c r="P51" s="81">
        <v>1224000</v>
      </c>
      <c r="Q51" s="87"/>
    </row>
    <row r="52" spans="1:17" x14ac:dyDescent="0.25">
      <c r="B52" s="5"/>
      <c r="C52" s="6"/>
      <c r="D52" s="6"/>
      <c r="E52" s="9" t="s">
        <v>7</v>
      </c>
      <c r="F52" s="6"/>
      <c r="G52" s="6"/>
      <c r="H52" s="36"/>
      <c r="I52" s="14">
        <f>I51</f>
        <v>1140000</v>
      </c>
      <c r="J52" s="3"/>
      <c r="K52" s="3"/>
      <c r="L52" s="4"/>
      <c r="M52" s="83">
        <v>1130000</v>
      </c>
      <c r="N52" s="14">
        <v>0</v>
      </c>
      <c r="O52" s="70"/>
      <c r="P52" s="38">
        <f>P51</f>
        <v>1224000</v>
      </c>
    </row>
    <row r="53" spans="1:17" x14ac:dyDescent="0.25">
      <c r="B53" s="5"/>
      <c r="C53" s="6"/>
      <c r="D53" s="6"/>
      <c r="E53" s="6"/>
      <c r="F53" s="6"/>
      <c r="G53" s="6"/>
      <c r="H53" s="34"/>
      <c r="I53" s="8"/>
      <c r="J53" s="3"/>
      <c r="K53" s="3"/>
      <c r="L53" s="4"/>
      <c r="M53" s="70"/>
      <c r="N53" s="24"/>
      <c r="O53" s="24"/>
      <c r="P53" s="35"/>
    </row>
    <row r="54" spans="1:17" x14ac:dyDescent="0.25">
      <c r="B54" s="12" t="s">
        <v>22</v>
      </c>
      <c r="C54" s="6"/>
      <c r="D54" s="6"/>
      <c r="E54" s="6"/>
      <c r="F54" s="6"/>
      <c r="G54" s="6"/>
      <c r="H54" s="36"/>
      <c r="I54" s="14"/>
      <c r="J54" s="3"/>
      <c r="K54" s="3"/>
      <c r="L54" s="4"/>
      <c r="M54" s="70"/>
      <c r="N54" s="24"/>
      <c r="O54" s="70"/>
      <c r="P54" s="38"/>
    </row>
    <row r="55" spans="1:17" ht="15.75" thickBot="1" x14ac:dyDescent="0.3">
      <c r="B55" s="5"/>
      <c r="C55" s="6"/>
      <c r="D55" s="6"/>
      <c r="E55" s="6"/>
      <c r="F55" s="9" t="s">
        <v>23</v>
      </c>
      <c r="G55" s="6"/>
      <c r="H55" s="44">
        <f>SUM(H7:H54)</f>
        <v>1733</v>
      </c>
      <c r="I55" s="45">
        <f>I52+I49+I45+I41+I27+I24+I20+I15</f>
        <v>10316955</v>
      </c>
      <c r="J55" s="46"/>
      <c r="K55" s="46"/>
      <c r="L55" s="47"/>
      <c r="M55" s="79">
        <f>M52+M49+M45+M41+M27+M24+M20+M15</f>
        <v>9955184</v>
      </c>
      <c r="N55" s="79"/>
      <c r="O55" s="45">
        <f>O51+O48+O47+O43+O40+O39+O38+O37+O36+O34+O32+O31+O30+O29+O26+O23+O22+O18+O17+O14+O13+O12+O11+O10+O9+O8</f>
        <v>1827</v>
      </c>
      <c r="P55" s="48">
        <f>P52+P49+P45+P41+P27+P24+P20+P15</f>
        <v>10879945</v>
      </c>
    </row>
    <row r="56" spans="1:17" x14ac:dyDescent="0.25">
      <c r="A56" s="3"/>
      <c r="B56" s="1"/>
      <c r="C56" s="3"/>
      <c r="D56" s="3"/>
      <c r="E56" s="3"/>
      <c r="F56" s="3"/>
      <c r="G56" s="3"/>
      <c r="H56" s="3">
        <v>6932</v>
      </c>
      <c r="I56" s="3"/>
      <c r="J56" s="3"/>
      <c r="K56" s="3"/>
      <c r="L56" s="4"/>
      <c r="N56" s="87">
        <f>N45+N41+N27+N20+N15</f>
        <v>1231177</v>
      </c>
      <c r="O56">
        <v>7308</v>
      </c>
    </row>
    <row r="57" spans="1:17" ht="15.75" thickBot="1" x14ac:dyDescent="0.3">
      <c r="A57" s="3"/>
      <c r="B57" s="3"/>
      <c r="C57" s="3"/>
      <c r="D57" s="3"/>
      <c r="E57" s="91" t="s">
        <v>51</v>
      </c>
      <c r="F57" s="3"/>
      <c r="G57" s="3"/>
      <c r="H57" s="3"/>
      <c r="I57" s="3"/>
      <c r="J57" s="3"/>
      <c r="K57" s="3"/>
      <c r="L57" s="4"/>
      <c r="N57" s="87"/>
    </row>
    <row r="58" spans="1:17" ht="15.75" thickBot="1" x14ac:dyDescent="0.3">
      <c r="A58" s="3"/>
      <c r="B58" s="3"/>
      <c r="C58" s="3"/>
      <c r="D58" s="92" t="s">
        <v>50</v>
      </c>
      <c r="E58" s="93"/>
      <c r="F58" s="93">
        <v>7308</v>
      </c>
      <c r="G58" s="3"/>
      <c r="H58" s="16"/>
      <c r="I58" s="16"/>
      <c r="J58" s="3"/>
      <c r="K58" s="3"/>
      <c r="L58" s="4"/>
      <c r="O58" s="5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</row>
    <row r="60" spans="1:17" x14ac:dyDescent="0.25">
      <c r="A60" s="3"/>
      <c r="B60" s="5" t="s">
        <v>26</v>
      </c>
      <c r="C60" s="6"/>
      <c r="D60" s="6"/>
      <c r="E60" s="6"/>
      <c r="F60" s="6">
        <v>5527</v>
      </c>
      <c r="G60" s="6"/>
      <c r="H60" s="90">
        <v>434</v>
      </c>
      <c r="I60" s="62">
        <v>1736</v>
      </c>
      <c r="J60" s="3"/>
      <c r="K60" s="3"/>
      <c r="L60" s="4"/>
      <c r="M60" s="7">
        <v>2400000</v>
      </c>
    </row>
    <row r="61" spans="1:17" x14ac:dyDescent="0.25">
      <c r="A61" s="3"/>
      <c r="B61" s="5" t="s">
        <v>27</v>
      </c>
      <c r="C61" s="6"/>
      <c r="D61" s="6"/>
      <c r="E61" s="6"/>
      <c r="F61" s="6">
        <v>5830</v>
      </c>
      <c r="G61" s="6"/>
      <c r="H61" s="7">
        <v>292</v>
      </c>
      <c r="I61" s="8">
        <v>1168</v>
      </c>
      <c r="J61" s="3"/>
      <c r="K61" s="3"/>
      <c r="L61" s="4"/>
      <c r="M61" s="7">
        <v>1700000</v>
      </c>
    </row>
    <row r="62" spans="1:17" x14ac:dyDescent="0.25">
      <c r="A62" s="3"/>
      <c r="B62" s="5" t="s">
        <v>28</v>
      </c>
      <c r="C62" s="6"/>
      <c r="D62" s="6"/>
      <c r="E62" s="6"/>
      <c r="F62" s="6"/>
      <c r="G62" s="6"/>
      <c r="H62" s="14">
        <f>H61+H60</f>
        <v>726</v>
      </c>
      <c r="I62" s="14">
        <v>2904</v>
      </c>
      <c r="J62" s="3"/>
      <c r="K62" s="3"/>
      <c r="L62" s="4"/>
      <c r="M62" s="94"/>
    </row>
    <row r="63" spans="1:17" x14ac:dyDescent="0.25">
      <c r="B63" s="95" t="s">
        <v>52</v>
      </c>
    </row>
    <row r="64" spans="1:17" x14ac:dyDescent="0.25">
      <c r="B64" s="95" t="s">
        <v>53</v>
      </c>
      <c r="C64" s="17"/>
      <c r="D64" s="17"/>
      <c r="E64" s="17"/>
      <c r="F64" s="17"/>
    </row>
  </sheetData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2023-01-19T08:25:22Z</dcterms:modified>
</cp:coreProperties>
</file>